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<sst xmlns="http://schemas.openxmlformats.org/spreadsheetml/2006/main" count="235" uniqueCount="123">
  <si>
    <t>ОТЧЕТ ОБ ИСПОЛНЕНИИ БЮДЖЕТА</t>
  </si>
  <si>
    <t>КОДЫ</t>
  </si>
  <si>
    <t xml:space="preserve">Форма по ОКУД </t>
  </si>
  <si>
    <t>0503117</t>
  </si>
  <si>
    <t>на 1 июля 2017 г.</t>
  </si>
  <si>
    <t xml:space="preserve">Дата </t>
  </si>
  <si>
    <t>Наименование финансового органа</t>
  </si>
  <si>
    <t>Сельская администрация Усть-Канского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</si>
  <si>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</si>
  <si>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</si>
  <si>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01686407</t>
  </si>
  <si>
    <t>801</t>
  </si>
  <si>
    <t>Наименование публично-правового образования</t>
  </si>
  <si>
    <t>Усть-Канское сельское поселение</t>
  </si>
  <si>
    <t xml:space="preserve">по ОКТМО </t>
  </si>
  <si>
    <t>84635465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</si>
  <si>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</si>
  <si>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</si>
  <si>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</si>
  <si>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</si>
  <si>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</si>
  <si>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</si>
  <si>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</si>
  <si>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</si>
  <si>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</si>
  <si>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</si>
  <si>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</si>
  <si>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</si>
  <si>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</si>
  <si>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</si>
  <si>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</si>
  <si>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</si>
  <si>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</si>
  <si>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</si>
  <si>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</si>
  <si>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</si>
  <si>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</si>
  <si>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</si>
  <si>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</si>
  <si>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</si>
  <si>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</si>
  <si>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</si>
  <si>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</si>
  <si>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</si>
  <si>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</si>
  <si>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</si>
  <si>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</si>
  <si>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</si>
  <si>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</si>
  <si>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</si>
  <si>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</si>
  <si>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</si>
  <si>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</si>
  <si>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</si>
  <si>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</si>
  <si>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</si>
  <si>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на выравнивание бюджетной обеспеченности</t>
  </si>
  <si>
    <t>801 20215001 10 0000 151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</si>
  <si>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</si>
  <si>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801 20240014 10 0000 151</t>
  </si>
  <si>
    <t>Прочие межбюджетные трансферты, передаваемые бюджетам сельских поселений</t>
  </si>
  <si>
    <t>801 20249999 10 0000 151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</si>
  <si>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</si>
  <si>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801 20805000 10 0000 180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</si>
  <si>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</si>
  <si>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</si>
  <si>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</si>
  <si>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</si>
  <si>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</si>
  <si>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801 0102 9900008100 121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</si>
  <si>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</si>
  <si>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801 0102 9900008100 129</t>
  </si>
  <si>
    <t>801 0104 990А008110 121</t>
  </si>
  <si>
    <t>801 0104 990А008110 129</t>
  </si>
  <si>
    <t>Закупка товаров, работ, услуг в сфере информационно-коммуникационных технологий</t>
  </si>
  <si>
    <t>801 0104 990А008190 242</t>
  </si>
  <si>
    <t>Прочая закупка товаров, работ и услуг для обеспечения государственных (муниципальных) нужд</t>
  </si>
  <si>
    <t>801 0104 990А008190 244</t>
  </si>
  <si>
    <t>Уплата налога на имущество организаций и земельного налога</t>
  </si>
  <si>
    <t>801 0104 990А008190 851</t>
  </si>
  <si>
    <t>Уплата прочих налогов, сборов</t>
  </si>
  <si>
    <t>801 0104 990А008190 852</t>
  </si>
  <si>
    <t>Уплата иных платежей</t>
  </si>
  <si>
    <t>801 0104 990А008190 853</t>
  </si>
  <si>
    <t>Специальные расходы</t>
  </si>
  <si>
    <t>801 0107 9900002190 880</t>
  </si>
  <si>
    <t>Резервные средства</t>
  </si>
  <si>
    <t>801 0111 990000Ш200 870</t>
  </si>
  <si>
    <t>801 0309 0110100190 244</t>
  </si>
  <si>
    <t>801 0406 0120200190 244</t>
  </si>
  <si>
    <t>801 0409 0420200Д00 244</t>
  </si>
  <si>
    <t>801 0502 0110300190 244</t>
  </si>
  <si>
    <t>801 0503 0110400190 244</t>
  </si>
  <si>
    <t>801 0503 03102L0181 244</t>
  </si>
  <si>
    <t>801 0503 03102R0181 244</t>
  </si>
  <si>
    <t>801 0801 0120100М01 244</t>
  </si>
  <si>
    <t>Иные межбюджетные трансферты</t>
  </si>
  <si>
    <t>801 0801 0120100М01 540</t>
  </si>
  <si>
    <t>801 1105 0120200110 121</t>
  </si>
  <si>
    <t>801 1105 0120200110 129</t>
  </si>
  <si>
    <t>801 1105 0120200190 244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</si>
  <si>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</si>
  <si>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</si>
  <si>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</si>
  <si>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</si>
  <si>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</si>
  <si>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</si>
  <si>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</si>
  <si>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</si>
  <si>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</si>
  <si>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</si>
  <si>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</si>
  <si>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</si>
  <si>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</si>
  <si>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</si>
  <si>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</si>
  <si>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</si>
  <si>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</si>
  <si>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</si>
  <si>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</si>
  <si>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</si>
  <si>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>Форма 0503117 с.1</t>
  </si>
  <si>
    <t>01 июля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</si>
</sst>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29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7" fillId="33" borderId="33" xfId="0" applyNumberFormat="1" applyFont="1" applyFill="1" applyBorder="1" applyAlignment="1">
      <alignment horizont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40">
      <selection activeCell="A73" sqref="A7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 t="s">
        <v>1</v>
      </c>
    </row>
    <row r="2" spans="1:15" s="1" customFormat="1" ht="13.5" customHeight="1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" t="s">
        <v>3</v>
      </c>
    </row>
    <row r="3" spans="1:15" s="1" customFormat="1" ht="13.5" customHeight="1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 t="s">
        <v>5</v>
      </c>
      <c r="N3" s="30"/>
      <c r="O3" s="4">
        <v>42917</v>
      </c>
    </row>
    <row r="4" spans="1:15" s="1" customFormat="1" ht="13.5" customHeight="1">
      <c r="A4" s="31" t="s">
        <v>6</v>
      </c>
      <c r="B4" s="31"/>
      <c r="C4" s="31"/>
      <c r="D4" s="32" t="s">
        <v>7</v>
      </c>
      <c r="E4" s="32"/>
      <c r="F4" s="32"/>
      <c r="G4" s="32"/>
      <c r="H4" s="32"/>
      <c r="I4" s="32"/>
      <c r="J4" s="32"/>
      <c r="K4" s="32"/>
      <c r="L4" s="30" t="s">
        <v>8</v>
      </c>
      <c r="M4" s="30"/>
      <c r="N4" s="30"/>
      <c r="O4" s="6" t="s">
        <v>10</v>
      </c>
    </row>
    <row r="5" spans="1:15" s="1" customFormat="1" ht="13.5" customHeight="1">
      <c r="A5" s="31"/>
      <c r="B5" s="31"/>
      <c r="C5" s="31"/>
      <c r="D5" s="32"/>
      <c r="E5" s="32"/>
      <c r="F5" s="32"/>
      <c r="G5" s="32"/>
      <c r="H5" s="32"/>
      <c r="I5" s="32"/>
      <c r="J5" s="32"/>
      <c r="K5" s="32"/>
      <c r="L5" s="30" t="s">
        <v>9</v>
      </c>
      <c r="M5" s="30"/>
      <c r="N5" s="30"/>
      <c r="O5" s="6" t="s">
        <v>11</v>
      </c>
    </row>
    <row r="6" spans="1:15" s="1" customFormat="1" ht="13.5" customHeight="1">
      <c r="A6" s="31" t="s">
        <v>12</v>
      </c>
      <c r="B6" s="31"/>
      <c r="C6" s="31"/>
      <c r="D6" s="31"/>
      <c r="E6" s="32" t="s">
        <v>13</v>
      </c>
      <c r="F6" s="32"/>
      <c r="G6" s="32"/>
      <c r="H6" s="32"/>
      <c r="I6" s="32"/>
      <c r="J6" s="32"/>
      <c r="K6" s="32"/>
      <c r="L6" s="30" t="s">
        <v>14</v>
      </c>
      <c r="M6" s="30"/>
      <c r="N6" s="30"/>
      <c r="O6" s="6" t="s">
        <v>15</v>
      </c>
    </row>
    <row r="7" spans="1:15" s="1" customFormat="1" ht="13.5" customHeight="1">
      <c r="A7" s="5" t="s">
        <v>16</v>
      </c>
      <c r="B7" s="31" t="s">
        <v>17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6" t="s">
        <v>18</v>
      </c>
    </row>
    <row r="8" spans="1:15" s="1" customFormat="1" ht="13.5" customHeight="1">
      <c r="A8" s="31" t="s">
        <v>19</v>
      </c>
      <c r="B8" s="31"/>
      <c r="C8" s="31" t="s">
        <v>20</v>
      </c>
      <c r="D8" s="31"/>
      <c r="E8" s="31"/>
      <c r="F8" s="31"/>
      <c r="G8" s="31"/>
      <c r="H8" s="31"/>
      <c r="I8" s="31"/>
      <c r="J8" s="31"/>
      <c r="K8" s="30" t="s">
        <v>21</v>
      </c>
      <c r="L8" s="30"/>
      <c r="M8" s="30"/>
      <c r="N8" s="30"/>
      <c r="O8" s="7" t="s">
        <v>22</v>
      </c>
    </row>
    <row r="9" spans="1:15" s="1" customFormat="1" ht="13.5" customHeight="1">
      <c r="A9" s="33" t="s">
        <v>23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s="1" customFormat="1" ht="34.5" customHeight="1">
      <c r="A10" s="34" t="s">
        <v>24</v>
      </c>
      <c r="B10" s="34"/>
      <c r="C10" s="34"/>
      <c r="D10" s="34"/>
      <c r="E10" s="34"/>
      <c r="F10" s="34"/>
      <c r="G10" s="8" t="s">
        <v>25</v>
      </c>
      <c r="H10" s="8" t="s">
        <v>26</v>
      </c>
      <c r="I10" s="9" t="s">
        <v>27</v>
      </c>
      <c r="J10" s="35" t="s">
        <v>28</v>
      </c>
      <c r="K10" s="35"/>
      <c r="L10" s="35"/>
      <c r="M10" s="35"/>
      <c r="N10" s="36" t="s">
        <v>29</v>
      </c>
      <c r="O10" s="36"/>
    </row>
    <row r="11" spans="1:15" s="1" customFormat="1" ht="12.75" customHeight="1">
      <c r="A11" s="37" t="s">
        <v>30</v>
      </c>
      <c r="B11" s="37"/>
      <c r="C11" s="37"/>
      <c r="D11" s="37"/>
      <c r="E11" s="37"/>
      <c r="F11" s="37"/>
      <c r="G11" s="10" t="s">
        <v>31</v>
      </c>
      <c r="H11" s="10" t="s">
        <v>32</v>
      </c>
      <c r="I11" s="11" t="s">
        <v>33</v>
      </c>
      <c r="J11" s="38" t="s">
        <v>34</v>
      </c>
      <c r="K11" s="38"/>
      <c r="L11" s="38"/>
      <c r="M11" s="38"/>
      <c r="N11" s="39" t="s">
        <v>35</v>
      </c>
      <c r="O11" s="39"/>
    </row>
    <row r="12" spans="1:15" s="1" customFormat="1" ht="13.5" customHeight="1">
      <c r="A12" s="40" t="s">
        <v>36</v>
      </c>
      <c r="B12" s="40"/>
      <c r="C12" s="40"/>
      <c r="D12" s="40"/>
      <c r="E12" s="40"/>
      <c r="F12" s="40"/>
      <c r="G12" s="12" t="s">
        <v>37</v>
      </c>
      <c r="H12" s="12" t="s">
        <v>38</v>
      </c>
      <c r="I12" s="13">
        <f>8466866.88</f>
        <v>8466866.88</v>
      </c>
      <c r="J12" s="41">
        <f>3745109.12</f>
        <v>3745109.12</v>
      </c>
      <c r="K12" s="41"/>
      <c r="L12" s="41"/>
      <c r="M12" s="41"/>
      <c r="N12" s="42">
        <f>4721757.76</f>
        <v>4721757.76</v>
      </c>
      <c r="O12" s="42"/>
    </row>
    <row r="13" spans="1:15" s="1" customFormat="1" ht="45" customHeight="1">
      <c r="A13" s="43" t="s">
        <v>39</v>
      </c>
      <c r="B13" s="43"/>
      <c r="C13" s="43"/>
      <c r="D13" s="43"/>
      <c r="E13" s="43"/>
      <c r="F13" s="43"/>
      <c r="G13" s="14" t="s">
        <v>37</v>
      </c>
      <c r="H13" s="14" t="s">
        <v>40</v>
      </c>
      <c r="I13" s="15">
        <f>824999.88</f>
        <v>824999.88</v>
      </c>
      <c r="J13" s="44">
        <f>374070.29</f>
        <v>374070.29</v>
      </c>
      <c r="K13" s="44"/>
      <c r="L13" s="44"/>
      <c r="M13" s="44"/>
      <c r="N13" s="45">
        <f>450929.59</f>
        <v>450929.59</v>
      </c>
      <c r="O13" s="45"/>
    </row>
    <row r="14" spans="1:15" s="1" customFormat="1" ht="66" customHeight="1">
      <c r="A14" s="43" t="s">
        <v>41</v>
      </c>
      <c r="B14" s="43"/>
      <c r="C14" s="43"/>
      <c r="D14" s="43"/>
      <c r="E14" s="43"/>
      <c r="F14" s="43"/>
      <c r="G14" s="14" t="s">
        <v>37</v>
      </c>
      <c r="H14" s="14" t="s">
        <v>42</v>
      </c>
      <c r="I14" s="15">
        <f>25000</f>
        <v>25000</v>
      </c>
      <c r="J14" s="44">
        <f>1421.95</f>
        <v>1421.95</v>
      </c>
      <c r="K14" s="44"/>
      <c r="L14" s="44"/>
      <c r="M14" s="44"/>
      <c r="N14" s="45">
        <f>23578.05</f>
        <v>23578.05</v>
      </c>
      <c r="O14" s="45"/>
    </row>
    <row r="15" spans="1:15" s="1" customFormat="1" ht="24" customHeight="1">
      <c r="A15" s="43" t="s">
        <v>43</v>
      </c>
      <c r="B15" s="43"/>
      <c r="C15" s="43"/>
      <c r="D15" s="43"/>
      <c r="E15" s="43"/>
      <c r="F15" s="43"/>
      <c r="G15" s="14" t="s">
        <v>37</v>
      </c>
      <c r="H15" s="14" t="s">
        <v>44</v>
      </c>
      <c r="I15" s="16" t="s">
        <v>45</v>
      </c>
      <c r="J15" s="44">
        <f>438.19</f>
        <v>438.19</v>
      </c>
      <c r="K15" s="44"/>
      <c r="L15" s="44"/>
      <c r="M15" s="44"/>
      <c r="N15" s="45">
        <f>0</f>
        <v>0</v>
      </c>
      <c r="O15" s="45"/>
    </row>
    <row r="16" spans="1:15" s="1" customFormat="1" ht="13.5" customHeight="1">
      <c r="A16" s="43" t="s">
        <v>46</v>
      </c>
      <c r="B16" s="43"/>
      <c r="C16" s="43"/>
      <c r="D16" s="43"/>
      <c r="E16" s="43"/>
      <c r="F16" s="43"/>
      <c r="G16" s="14" t="s">
        <v>37</v>
      </c>
      <c r="H16" s="14" t="s">
        <v>47</v>
      </c>
      <c r="I16" s="15">
        <f>680000</f>
        <v>680000</v>
      </c>
      <c r="J16" s="44">
        <f>276684.13</f>
        <v>276684.13</v>
      </c>
      <c r="K16" s="44"/>
      <c r="L16" s="44"/>
      <c r="M16" s="44"/>
      <c r="N16" s="45">
        <f>403315.87</f>
        <v>403315.87</v>
      </c>
      <c r="O16" s="45"/>
    </row>
    <row r="17" spans="1:15" s="1" customFormat="1" ht="13.5" customHeight="1">
      <c r="A17" s="43" t="s">
        <v>48</v>
      </c>
      <c r="B17" s="43"/>
      <c r="C17" s="43"/>
      <c r="D17" s="43"/>
      <c r="E17" s="43"/>
      <c r="F17" s="43"/>
      <c r="G17" s="14" t="s">
        <v>37</v>
      </c>
      <c r="H17" s="14" t="s">
        <v>49</v>
      </c>
      <c r="I17" s="15">
        <f>25000</f>
        <v>25000</v>
      </c>
      <c r="J17" s="44">
        <f>23722.54</f>
        <v>23722.54</v>
      </c>
      <c r="K17" s="44"/>
      <c r="L17" s="44"/>
      <c r="M17" s="44"/>
      <c r="N17" s="45">
        <f>1277.46</f>
        <v>1277.46</v>
      </c>
      <c r="O17" s="45"/>
    </row>
    <row r="18" spans="1:15" s="1" customFormat="1" ht="24" customHeight="1">
      <c r="A18" s="43" t="s">
        <v>50</v>
      </c>
      <c r="B18" s="43"/>
      <c r="C18" s="43"/>
      <c r="D18" s="43"/>
      <c r="E18" s="43"/>
      <c r="F18" s="43"/>
      <c r="G18" s="14" t="s">
        <v>37</v>
      </c>
      <c r="H18" s="14" t="s">
        <v>51</v>
      </c>
      <c r="I18" s="15">
        <f>754000</f>
        <v>754000</v>
      </c>
      <c r="J18" s="44">
        <f>45564.55</f>
        <v>45564.55</v>
      </c>
      <c r="K18" s="44"/>
      <c r="L18" s="44"/>
      <c r="M18" s="44"/>
      <c r="N18" s="45">
        <f>708435.45</f>
        <v>708435.45</v>
      </c>
      <c r="O18" s="45"/>
    </row>
    <row r="19" spans="1:15" s="1" customFormat="1" ht="24" customHeight="1">
      <c r="A19" s="43" t="s">
        <v>52</v>
      </c>
      <c r="B19" s="43"/>
      <c r="C19" s="43"/>
      <c r="D19" s="43"/>
      <c r="E19" s="43"/>
      <c r="F19" s="43"/>
      <c r="G19" s="14" t="s">
        <v>37</v>
      </c>
      <c r="H19" s="14" t="s">
        <v>53</v>
      </c>
      <c r="I19" s="15">
        <f>1197000</f>
        <v>1197000</v>
      </c>
      <c r="J19" s="44">
        <f>687549.22</f>
        <v>687549.22</v>
      </c>
      <c r="K19" s="44"/>
      <c r="L19" s="44"/>
      <c r="M19" s="44"/>
      <c r="N19" s="45">
        <f>509450.78</f>
        <v>509450.78</v>
      </c>
      <c r="O19" s="45"/>
    </row>
    <row r="20" spans="1:15" s="1" customFormat="1" ht="24" customHeight="1">
      <c r="A20" s="43" t="s">
        <v>54</v>
      </c>
      <c r="B20" s="43"/>
      <c r="C20" s="43"/>
      <c r="D20" s="43"/>
      <c r="E20" s="43"/>
      <c r="F20" s="43"/>
      <c r="G20" s="14" t="s">
        <v>37</v>
      </c>
      <c r="H20" s="14" t="s">
        <v>55</v>
      </c>
      <c r="I20" s="15">
        <f>572000</f>
        <v>572000</v>
      </c>
      <c r="J20" s="44">
        <f>40239.25</f>
        <v>40239.25</v>
      </c>
      <c r="K20" s="44"/>
      <c r="L20" s="44"/>
      <c r="M20" s="44"/>
      <c r="N20" s="45">
        <f>531760.75</f>
        <v>531760.75</v>
      </c>
      <c r="O20" s="45"/>
    </row>
    <row r="21" spans="1:15" s="1" customFormat="1" ht="13.5" customHeight="1">
      <c r="A21" s="43" t="s">
        <v>56</v>
      </c>
      <c r="B21" s="43"/>
      <c r="C21" s="43"/>
      <c r="D21" s="43"/>
      <c r="E21" s="43"/>
      <c r="F21" s="43"/>
      <c r="G21" s="14" t="s">
        <v>37</v>
      </c>
      <c r="H21" s="14" t="s">
        <v>57</v>
      </c>
      <c r="I21" s="15">
        <f>2460482</f>
        <v>2460482</v>
      </c>
      <c r="J21" s="44">
        <f>1230234</f>
        <v>1230234</v>
      </c>
      <c r="K21" s="44"/>
      <c r="L21" s="44"/>
      <c r="M21" s="44"/>
      <c r="N21" s="45">
        <f>1230248</f>
        <v>1230248</v>
      </c>
      <c r="O21" s="45"/>
    </row>
    <row r="22" spans="1:15" s="1" customFormat="1" ht="45" customHeight="1">
      <c r="A22" s="43" t="s">
        <v>58</v>
      </c>
      <c r="B22" s="43"/>
      <c r="C22" s="43"/>
      <c r="D22" s="43"/>
      <c r="E22" s="43"/>
      <c r="F22" s="43"/>
      <c r="G22" s="14" t="s">
        <v>37</v>
      </c>
      <c r="H22" s="14" t="s">
        <v>59</v>
      </c>
      <c r="I22" s="15">
        <f>758000</f>
        <v>758000</v>
      </c>
      <c r="J22" s="44">
        <f>758000</f>
        <v>758000</v>
      </c>
      <c r="K22" s="44"/>
      <c r="L22" s="44"/>
      <c r="M22" s="44"/>
      <c r="N22" s="45">
        <f>0</f>
        <v>0</v>
      </c>
      <c r="O22" s="45"/>
    </row>
    <row r="23" spans="1:15" s="1" customFormat="1" ht="24" customHeight="1">
      <c r="A23" s="43" t="s">
        <v>60</v>
      </c>
      <c r="B23" s="43"/>
      <c r="C23" s="43"/>
      <c r="D23" s="43"/>
      <c r="E23" s="43"/>
      <c r="F23" s="43"/>
      <c r="G23" s="14" t="s">
        <v>37</v>
      </c>
      <c r="H23" s="14" t="s">
        <v>61</v>
      </c>
      <c r="I23" s="15">
        <f>1170385</f>
        <v>1170385</v>
      </c>
      <c r="J23" s="44">
        <f>307185</f>
        <v>307185</v>
      </c>
      <c r="K23" s="44"/>
      <c r="L23" s="44"/>
      <c r="M23" s="44"/>
      <c r="N23" s="45">
        <f>863200</f>
        <v>863200</v>
      </c>
      <c r="O23" s="45"/>
    </row>
    <row r="24" spans="1:15" s="1" customFormat="1" ht="54.75" customHeight="1">
      <c r="A24" s="43" t="s">
        <v>62</v>
      </c>
      <c r="B24" s="43"/>
      <c r="C24" s="43"/>
      <c r="D24" s="43"/>
      <c r="E24" s="43"/>
      <c r="F24" s="43"/>
      <c r="G24" s="14" t="s">
        <v>37</v>
      </c>
      <c r="H24" s="14" t="s">
        <v>63</v>
      </c>
      <c r="I24" s="16" t="s">
        <v>45</v>
      </c>
      <c r="J24" s="44">
        <f>0</f>
        <v>0</v>
      </c>
      <c r="K24" s="44"/>
      <c r="L24" s="44"/>
      <c r="M24" s="44"/>
      <c r="N24" s="45">
        <f>0</f>
        <v>0</v>
      </c>
      <c r="O24" s="45"/>
    </row>
    <row r="25" spans="1:15" s="1" customFormat="1" ht="13.5" customHeight="1">
      <c r="A25" s="46" t="s">
        <v>18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s="1" customFormat="1" ht="13.5" customHeight="1">
      <c r="A26" s="33" t="s">
        <v>64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s="1" customFormat="1" ht="34.5" customHeight="1">
      <c r="A27" s="34" t="s">
        <v>24</v>
      </c>
      <c r="B27" s="34"/>
      <c r="C27" s="34"/>
      <c r="D27" s="34"/>
      <c r="E27" s="34"/>
      <c r="F27" s="34"/>
      <c r="G27" s="8" t="s">
        <v>25</v>
      </c>
      <c r="H27" s="8" t="s">
        <v>65</v>
      </c>
      <c r="I27" s="9" t="s">
        <v>27</v>
      </c>
      <c r="J27" s="35" t="s">
        <v>28</v>
      </c>
      <c r="K27" s="35"/>
      <c r="L27" s="35"/>
      <c r="M27" s="35"/>
      <c r="N27" s="36" t="s">
        <v>29</v>
      </c>
      <c r="O27" s="36"/>
    </row>
    <row r="28" spans="1:15" s="1" customFormat="1" ht="13.5" customHeight="1">
      <c r="A28" s="37" t="s">
        <v>30</v>
      </c>
      <c r="B28" s="37"/>
      <c r="C28" s="37"/>
      <c r="D28" s="37"/>
      <c r="E28" s="37"/>
      <c r="F28" s="37"/>
      <c r="G28" s="10" t="s">
        <v>31</v>
      </c>
      <c r="H28" s="10" t="s">
        <v>32</v>
      </c>
      <c r="I28" s="11" t="s">
        <v>33</v>
      </c>
      <c r="J28" s="38" t="s">
        <v>34</v>
      </c>
      <c r="K28" s="38"/>
      <c r="L28" s="38"/>
      <c r="M28" s="38"/>
      <c r="N28" s="39" t="s">
        <v>35</v>
      </c>
      <c r="O28" s="39"/>
    </row>
    <row r="29" spans="1:15" s="1" customFormat="1" ht="13.5" customHeight="1">
      <c r="A29" s="40" t="s">
        <v>66</v>
      </c>
      <c r="B29" s="40"/>
      <c r="C29" s="40"/>
      <c r="D29" s="40"/>
      <c r="E29" s="40"/>
      <c r="F29" s="40"/>
      <c r="G29" s="12" t="s">
        <v>67</v>
      </c>
      <c r="H29" s="12" t="s">
        <v>38</v>
      </c>
      <c r="I29" s="13">
        <f>8503802.08</f>
        <v>8503802.08</v>
      </c>
      <c r="J29" s="41">
        <f>3695616.47</f>
        <v>3695616.47</v>
      </c>
      <c r="K29" s="41"/>
      <c r="L29" s="41"/>
      <c r="M29" s="41"/>
      <c r="N29" s="42">
        <f>4808185.61</f>
        <v>4808185.61</v>
      </c>
      <c r="O29" s="42"/>
    </row>
    <row r="30" spans="1:15" s="1" customFormat="1" ht="13.5" customHeight="1">
      <c r="A30" s="47" t="s">
        <v>68</v>
      </c>
      <c r="B30" s="47"/>
      <c r="C30" s="47"/>
      <c r="D30" s="47"/>
      <c r="E30" s="47"/>
      <c r="F30" s="47"/>
      <c r="G30" s="17" t="s">
        <v>67</v>
      </c>
      <c r="H30" s="17" t="s">
        <v>69</v>
      </c>
      <c r="I30" s="18">
        <f>420774.87</f>
        <v>420774.87</v>
      </c>
      <c r="J30" s="48">
        <f>197411.52</f>
        <v>197411.52</v>
      </c>
      <c r="K30" s="48"/>
      <c r="L30" s="48"/>
      <c r="M30" s="48"/>
      <c r="N30" s="49">
        <f>223363.35</f>
        <v>223363.35</v>
      </c>
      <c r="O30" s="49"/>
    </row>
    <row r="31" spans="1:15" s="1" customFormat="1" ht="33.75" customHeight="1">
      <c r="A31" s="47" t="s">
        <v>70</v>
      </c>
      <c r="B31" s="47"/>
      <c r="C31" s="47"/>
      <c r="D31" s="47"/>
      <c r="E31" s="47"/>
      <c r="F31" s="47"/>
      <c r="G31" s="17" t="s">
        <v>67</v>
      </c>
      <c r="H31" s="17" t="s">
        <v>71</v>
      </c>
      <c r="I31" s="18">
        <f>125866.01</f>
        <v>125866.01</v>
      </c>
      <c r="J31" s="48">
        <f>51121.57</f>
        <v>51121.57</v>
      </c>
      <c r="K31" s="48"/>
      <c r="L31" s="48"/>
      <c r="M31" s="48"/>
      <c r="N31" s="49">
        <f>74744.44</f>
        <v>74744.44</v>
      </c>
      <c r="O31" s="49"/>
    </row>
    <row r="32" spans="1:15" s="1" customFormat="1" ht="13.5" customHeight="1">
      <c r="A32" s="47" t="s">
        <v>68</v>
      </c>
      <c r="B32" s="47"/>
      <c r="C32" s="47"/>
      <c r="D32" s="47"/>
      <c r="E32" s="47"/>
      <c r="F32" s="47"/>
      <c r="G32" s="17" t="s">
        <v>67</v>
      </c>
      <c r="H32" s="17" t="s">
        <v>72</v>
      </c>
      <c r="I32" s="18">
        <f>1313526.13</f>
        <v>1313526.13</v>
      </c>
      <c r="J32" s="48">
        <f>680562.45</f>
        <v>680562.45</v>
      </c>
      <c r="K32" s="48"/>
      <c r="L32" s="48"/>
      <c r="M32" s="48"/>
      <c r="N32" s="49">
        <f>632963.68</f>
        <v>632963.68</v>
      </c>
      <c r="O32" s="49"/>
    </row>
    <row r="33" spans="1:15" s="1" customFormat="1" ht="33.75" customHeight="1">
      <c r="A33" s="47" t="s">
        <v>70</v>
      </c>
      <c r="B33" s="47"/>
      <c r="C33" s="47"/>
      <c r="D33" s="47"/>
      <c r="E33" s="47"/>
      <c r="F33" s="47"/>
      <c r="G33" s="17" t="s">
        <v>67</v>
      </c>
      <c r="H33" s="17" t="s">
        <v>73</v>
      </c>
      <c r="I33" s="18">
        <f>367163.87</f>
        <v>367163.87</v>
      </c>
      <c r="J33" s="48">
        <f>167303.23</f>
        <v>167303.23</v>
      </c>
      <c r="K33" s="48"/>
      <c r="L33" s="48"/>
      <c r="M33" s="48"/>
      <c r="N33" s="49">
        <f>199860.64</f>
        <v>199860.64</v>
      </c>
      <c r="O33" s="49"/>
    </row>
    <row r="34" spans="1:15" s="1" customFormat="1" ht="24" customHeight="1">
      <c r="A34" s="47" t="s">
        <v>74</v>
      </c>
      <c r="B34" s="47"/>
      <c r="C34" s="47"/>
      <c r="D34" s="47"/>
      <c r="E34" s="47"/>
      <c r="F34" s="47"/>
      <c r="G34" s="17" t="s">
        <v>67</v>
      </c>
      <c r="H34" s="17" t="s">
        <v>75</v>
      </c>
      <c r="I34" s="18">
        <f>120000</f>
        <v>120000</v>
      </c>
      <c r="J34" s="48">
        <f>80350.2</f>
        <v>80350.2</v>
      </c>
      <c r="K34" s="48"/>
      <c r="L34" s="48"/>
      <c r="M34" s="48"/>
      <c r="N34" s="49">
        <f>39649.8</f>
        <v>39649.8</v>
      </c>
      <c r="O34" s="49"/>
    </row>
    <row r="35" spans="1:15" s="1" customFormat="1" ht="24" customHeight="1">
      <c r="A35" s="47" t="s">
        <v>76</v>
      </c>
      <c r="B35" s="47"/>
      <c r="C35" s="47"/>
      <c r="D35" s="47"/>
      <c r="E35" s="47"/>
      <c r="F35" s="47"/>
      <c r="G35" s="17" t="s">
        <v>67</v>
      </c>
      <c r="H35" s="17" t="s">
        <v>77</v>
      </c>
      <c r="I35" s="18">
        <f>365710</f>
        <v>365710</v>
      </c>
      <c r="J35" s="48">
        <f>192894.13</f>
        <v>192894.13</v>
      </c>
      <c r="K35" s="48"/>
      <c r="L35" s="48"/>
      <c r="M35" s="48"/>
      <c r="N35" s="49">
        <f>172815.87</f>
        <v>172815.87</v>
      </c>
      <c r="O35" s="49"/>
    </row>
    <row r="36" spans="1:15" s="1" customFormat="1" ht="13.5" customHeight="1">
      <c r="A36" s="47" t="s">
        <v>78</v>
      </c>
      <c r="B36" s="47"/>
      <c r="C36" s="47"/>
      <c r="D36" s="47"/>
      <c r="E36" s="47"/>
      <c r="F36" s="47"/>
      <c r="G36" s="17" t="s">
        <v>67</v>
      </c>
      <c r="H36" s="17" t="s">
        <v>79</v>
      </c>
      <c r="I36" s="18">
        <f>36943</f>
        <v>36943</v>
      </c>
      <c r="J36" s="48">
        <f>22829</f>
        <v>22829</v>
      </c>
      <c r="K36" s="48"/>
      <c r="L36" s="48"/>
      <c r="M36" s="48"/>
      <c r="N36" s="49">
        <f>14114</f>
        <v>14114</v>
      </c>
      <c r="O36" s="49"/>
    </row>
    <row r="37" spans="1:15" s="1" customFormat="1" ht="13.5" customHeight="1">
      <c r="A37" s="47" t="s">
        <v>80</v>
      </c>
      <c r="B37" s="47"/>
      <c r="C37" s="47"/>
      <c r="D37" s="47"/>
      <c r="E37" s="47"/>
      <c r="F37" s="47"/>
      <c r="G37" s="17" t="s">
        <v>67</v>
      </c>
      <c r="H37" s="17" t="s">
        <v>81</v>
      </c>
      <c r="I37" s="18">
        <v>5614</v>
      </c>
      <c r="J37" s="48">
        <f>3340</f>
        <v>3340</v>
      </c>
      <c r="K37" s="48"/>
      <c r="L37" s="48"/>
      <c r="M37" s="48"/>
      <c r="N37" s="49">
        <v>2274</v>
      </c>
      <c r="O37" s="49"/>
    </row>
    <row r="38" spans="1:15" s="1" customFormat="1" ht="13.5" customHeight="1">
      <c r="A38" s="47" t="s">
        <v>82</v>
      </c>
      <c r="B38" s="47"/>
      <c r="C38" s="47"/>
      <c r="D38" s="47"/>
      <c r="E38" s="47"/>
      <c r="F38" s="47"/>
      <c r="G38" s="17" t="s">
        <v>67</v>
      </c>
      <c r="H38" s="17" t="s">
        <v>83</v>
      </c>
      <c r="I38" s="18">
        <v>10893</v>
      </c>
      <c r="J38" s="48">
        <f>10893</f>
        <v>10893</v>
      </c>
      <c r="K38" s="48"/>
      <c r="L38" s="48"/>
      <c r="M38" s="48"/>
      <c r="N38" s="49">
        <v>0</v>
      </c>
      <c r="O38" s="49"/>
    </row>
    <row r="39" spans="1:15" s="1" customFormat="1" ht="13.5" customHeight="1">
      <c r="A39" s="47" t="s">
        <v>84</v>
      </c>
      <c r="B39" s="47"/>
      <c r="C39" s="47"/>
      <c r="D39" s="47"/>
      <c r="E39" s="47"/>
      <c r="F39" s="47"/>
      <c r="G39" s="17" t="s">
        <v>67</v>
      </c>
      <c r="H39" s="17" t="s">
        <v>85</v>
      </c>
      <c r="I39" s="18">
        <f>245970</f>
        <v>245970</v>
      </c>
      <c r="J39" s="48">
        <f>245970</f>
        <v>245970</v>
      </c>
      <c r="K39" s="48"/>
      <c r="L39" s="48"/>
      <c r="M39" s="48"/>
      <c r="N39" s="49">
        <f>0</f>
        <v>0</v>
      </c>
      <c r="O39" s="49"/>
    </row>
    <row r="40" spans="1:15" s="1" customFormat="1" ht="13.5" customHeight="1">
      <c r="A40" s="47" t="s">
        <v>86</v>
      </c>
      <c r="B40" s="47"/>
      <c r="C40" s="47"/>
      <c r="D40" s="47"/>
      <c r="E40" s="47"/>
      <c r="F40" s="47"/>
      <c r="G40" s="17" t="s">
        <v>67</v>
      </c>
      <c r="H40" s="17" t="s">
        <v>87</v>
      </c>
      <c r="I40" s="18">
        <f>25000</f>
        <v>25000</v>
      </c>
      <c r="J40" s="50" t="s">
        <v>45</v>
      </c>
      <c r="K40" s="50"/>
      <c r="L40" s="50"/>
      <c r="M40" s="50"/>
      <c r="N40" s="49">
        <f>25000</f>
        <v>25000</v>
      </c>
      <c r="O40" s="49"/>
    </row>
    <row r="41" spans="1:15" s="1" customFormat="1" ht="24" customHeight="1">
      <c r="A41" s="47" t="s">
        <v>76</v>
      </c>
      <c r="B41" s="47"/>
      <c r="C41" s="47"/>
      <c r="D41" s="47"/>
      <c r="E41" s="47"/>
      <c r="F41" s="47"/>
      <c r="G41" s="17" t="s">
        <v>67</v>
      </c>
      <c r="H41" s="17" t="s">
        <v>88</v>
      </c>
      <c r="I41" s="18">
        <f>10000</f>
        <v>10000</v>
      </c>
      <c r="J41" s="50" t="s">
        <v>45</v>
      </c>
      <c r="K41" s="50"/>
      <c r="L41" s="50"/>
      <c r="M41" s="50"/>
      <c r="N41" s="49">
        <f>10000</f>
        <v>10000</v>
      </c>
      <c r="O41" s="49"/>
    </row>
    <row r="42" spans="1:15" s="1" customFormat="1" ht="24" customHeight="1">
      <c r="A42" s="47" t="s">
        <v>76</v>
      </c>
      <c r="B42" s="47"/>
      <c r="C42" s="47"/>
      <c r="D42" s="47"/>
      <c r="E42" s="47"/>
      <c r="F42" s="47"/>
      <c r="G42" s="17" t="s">
        <v>67</v>
      </c>
      <c r="H42" s="17" t="s">
        <v>89</v>
      </c>
      <c r="I42" s="18">
        <f>309185</f>
        <v>309185</v>
      </c>
      <c r="J42" s="48">
        <f>307185</f>
        <v>307185</v>
      </c>
      <c r="K42" s="48"/>
      <c r="L42" s="48"/>
      <c r="M42" s="48"/>
      <c r="N42" s="49">
        <f>2000</f>
        <v>2000</v>
      </c>
      <c r="O42" s="49"/>
    </row>
    <row r="43" spans="1:15" s="1" customFormat="1" ht="24" customHeight="1">
      <c r="A43" s="47" t="s">
        <v>76</v>
      </c>
      <c r="B43" s="47"/>
      <c r="C43" s="47"/>
      <c r="D43" s="47"/>
      <c r="E43" s="47"/>
      <c r="F43" s="47"/>
      <c r="G43" s="17" t="s">
        <v>67</v>
      </c>
      <c r="H43" s="17" t="s">
        <v>90</v>
      </c>
      <c r="I43" s="18">
        <f>650000</f>
        <v>650000</v>
      </c>
      <c r="J43" s="48">
        <f>348000</f>
        <v>348000</v>
      </c>
      <c r="K43" s="48"/>
      <c r="L43" s="48"/>
      <c r="M43" s="48"/>
      <c r="N43" s="49">
        <f>302000</f>
        <v>302000</v>
      </c>
      <c r="O43" s="49"/>
    </row>
    <row r="44" spans="1:15" s="1" customFormat="1" ht="24" customHeight="1">
      <c r="A44" s="47" t="s">
        <v>76</v>
      </c>
      <c r="B44" s="47"/>
      <c r="C44" s="47"/>
      <c r="D44" s="47"/>
      <c r="E44" s="47"/>
      <c r="F44" s="47"/>
      <c r="G44" s="17" t="s">
        <v>67</v>
      </c>
      <c r="H44" s="17" t="s">
        <v>91</v>
      </c>
      <c r="I44" s="18">
        <f>208000</f>
        <v>208000</v>
      </c>
      <c r="J44" s="48">
        <f>197670</f>
        <v>197670</v>
      </c>
      <c r="K44" s="48"/>
      <c r="L44" s="48"/>
      <c r="M44" s="48"/>
      <c r="N44" s="49">
        <f>10330</f>
        <v>10330</v>
      </c>
      <c r="O44" s="49"/>
    </row>
    <row r="45" spans="1:15" s="1" customFormat="1" ht="24" customHeight="1">
      <c r="A45" s="47" t="s">
        <v>76</v>
      </c>
      <c r="B45" s="47"/>
      <c r="C45" s="47"/>
      <c r="D45" s="47"/>
      <c r="E45" s="47"/>
      <c r="F45" s="47"/>
      <c r="G45" s="17" t="s">
        <v>67</v>
      </c>
      <c r="H45" s="17" t="s">
        <v>92</v>
      </c>
      <c r="I45" s="18">
        <f>472525.2</f>
        <v>472525.2</v>
      </c>
      <c r="J45" s="48">
        <f>260271.49</f>
        <v>260271.49</v>
      </c>
      <c r="K45" s="48"/>
      <c r="L45" s="48"/>
      <c r="M45" s="48"/>
      <c r="N45" s="49">
        <f>212253.71</f>
        <v>212253.71</v>
      </c>
      <c r="O45" s="49"/>
    </row>
    <row r="46" spans="1:15" s="1" customFormat="1" ht="24" customHeight="1">
      <c r="A46" s="47" t="s">
        <v>76</v>
      </c>
      <c r="B46" s="47"/>
      <c r="C46" s="47"/>
      <c r="D46" s="47"/>
      <c r="E46" s="47"/>
      <c r="F46" s="47"/>
      <c r="G46" s="17" t="s">
        <v>67</v>
      </c>
      <c r="H46" s="17" t="s">
        <v>93</v>
      </c>
      <c r="I46" s="18">
        <f>123300</f>
        <v>123300</v>
      </c>
      <c r="J46" s="50" t="s">
        <v>45</v>
      </c>
      <c r="K46" s="50"/>
      <c r="L46" s="50"/>
      <c r="M46" s="50"/>
      <c r="N46" s="49">
        <f>123300</f>
        <v>123300</v>
      </c>
      <c r="O46" s="49"/>
    </row>
    <row r="47" spans="1:15" s="1" customFormat="1" ht="24" customHeight="1">
      <c r="A47" s="47" t="s">
        <v>76</v>
      </c>
      <c r="B47" s="47"/>
      <c r="C47" s="47"/>
      <c r="D47" s="47"/>
      <c r="E47" s="47"/>
      <c r="F47" s="47"/>
      <c r="G47" s="17" t="s">
        <v>67</v>
      </c>
      <c r="H47" s="17" t="s">
        <v>94</v>
      </c>
      <c r="I47" s="18">
        <f>739900</f>
        <v>739900</v>
      </c>
      <c r="J47" s="50" t="s">
        <v>45</v>
      </c>
      <c r="K47" s="50"/>
      <c r="L47" s="50"/>
      <c r="M47" s="50"/>
      <c r="N47" s="49">
        <f>739900</f>
        <v>739900</v>
      </c>
      <c r="O47" s="49"/>
    </row>
    <row r="48" spans="1:15" s="1" customFormat="1" ht="24" customHeight="1">
      <c r="A48" s="47" t="s">
        <v>76</v>
      </c>
      <c r="B48" s="47"/>
      <c r="C48" s="47"/>
      <c r="D48" s="47"/>
      <c r="E48" s="47"/>
      <c r="F48" s="47"/>
      <c r="G48" s="17" t="s">
        <v>67</v>
      </c>
      <c r="H48" s="17" t="s">
        <v>95</v>
      </c>
      <c r="I48" s="19">
        <v>15500</v>
      </c>
      <c r="J48" s="48">
        <f>15500</f>
        <v>15500</v>
      </c>
      <c r="K48" s="48"/>
      <c r="L48" s="48"/>
      <c r="M48" s="48"/>
      <c r="N48" s="49">
        <f>0</f>
        <v>0</v>
      </c>
      <c r="O48" s="49"/>
    </row>
    <row r="49" spans="1:15" s="1" customFormat="1" ht="13.5" customHeight="1">
      <c r="A49" s="47" t="s">
        <v>96</v>
      </c>
      <c r="B49" s="47"/>
      <c r="C49" s="47"/>
      <c r="D49" s="47"/>
      <c r="E49" s="47"/>
      <c r="F49" s="47"/>
      <c r="G49" s="17" t="s">
        <v>67</v>
      </c>
      <c r="H49" s="17" t="s">
        <v>97</v>
      </c>
      <c r="I49" s="18">
        <f>2337991</f>
        <v>2337991</v>
      </c>
      <c r="J49" s="48">
        <f>457892</f>
        <v>457892</v>
      </c>
      <c r="K49" s="48"/>
      <c r="L49" s="48"/>
      <c r="M49" s="48"/>
      <c r="N49" s="49">
        <f>1880099</f>
        <v>1880099</v>
      </c>
      <c r="O49" s="49"/>
    </row>
    <row r="50" spans="1:15" s="1" customFormat="1" ht="13.5" customHeight="1">
      <c r="A50" s="47" t="s">
        <v>68</v>
      </c>
      <c r="B50" s="47"/>
      <c r="C50" s="47"/>
      <c r="D50" s="47"/>
      <c r="E50" s="47"/>
      <c r="F50" s="47"/>
      <c r="G50" s="17" t="s">
        <v>67</v>
      </c>
      <c r="H50" s="17" t="s">
        <v>98</v>
      </c>
      <c r="I50" s="18">
        <v>299170</v>
      </c>
      <c r="J50" s="48">
        <f>189343.42</f>
        <v>189343.42</v>
      </c>
      <c r="K50" s="48"/>
      <c r="L50" s="48"/>
      <c r="M50" s="48"/>
      <c r="N50" s="49">
        <v>109826.58</v>
      </c>
      <c r="O50" s="49"/>
    </row>
    <row r="51" spans="1:15" s="1" customFormat="1" ht="33.75" customHeight="1">
      <c r="A51" s="47" t="s">
        <v>70</v>
      </c>
      <c r="B51" s="47"/>
      <c r="C51" s="47"/>
      <c r="D51" s="47"/>
      <c r="E51" s="47"/>
      <c r="F51" s="47"/>
      <c r="G51" s="17" t="s">
        <v>67</v>
      </c>
      <c r="H51" s="17" t="s">
        <v>99</v>
      </c>
      <c r="I51" s="18">
        <f>89240</f>
        <v>89240</v>
      </c>
      <c r="J51" s="48">
        <f>76839.46</f>
        <v>76839.46</v>
      </c>
      <c r="K51" s="48"/>
      <c r="L51" s="48"/>
      <c r="M51" s="48"/>
      <c r="N51" s="49">
        <f>12400.54</f>
        <v>12400.54</v>
      </c>
      <c r="O51" s="49"/>
    </row>
    <row r="52" spans="1:15" s="1" customFormat="1" ht="24" customHeight="1">
      <c r="A52" s="47" t="s">
        <v>76</v>
      </c>
      <c r="B52" s="47"/>
      <c r="C52" s="47"/>
      <c r="D52" s="47"/>
      <c r="E52" s="47"/>
      <c r="F52" s="47"/>
      <c r="G52" s="17" t="s">
        <v>67</v>
      </c>
      <c r="H52" s="17" t="s">
        <v>100</v>
      </c>
      <c r="I52" s="18">
        <v>196030</v>
      </c>
      <c r="J52" s="48">
        <f>190240</f>
        <v>190240</v>
      </c>
      <c r="K52" s="48"/>
      <c r="L52" s="48"/>
      <c r="M52" s="48"/>
      <c r="N52" s="49">
        <v>5790</v>
      </c>
      <c r="O52" s="49"/>
    </row>
    <row r="53" spans="1:15" s="1" customFormat="1" ht="15" customHeight="1">
      <c r="A53" s="51" t="s">
        <v>101</v>
      </c>
      <c r="B53" s="51"/>
      <c r="C53" s="51"/>
      <c r="D53" s="51"/>
      <c r="E53" s="51"/>
      <c r="F53" s="51"/>
      <c r="G53" s="20" t="s">
        <v>102</v>
      </c>
      <c r="H53" s="20" t="s">
        <v>38</v>
      </c>
      <c r="I53" s="21">
        <f>-36935.2</f>
        <v>-36935.2</v>
      </c>
      <c r="J53" s="52">
        <f>49492.65</f>
        <v>49492.65</v>
      </c>
      <c r="K53" s="52"/>
      <c r="L53" s="52"/>
      <c r="M53" s="52"/>
      <c r="N53" s="53" t="s">
        <v>38</v>
      </c>
      <c r="O53" s="53"/>
    </row>
    <row r="54" spans="1:15" s="1" customFormat="1" ht="13.5" customHeight="1">
      <c r="A54" s="31" t="s">
        <v>18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s="1" customFormat="1" ht="13.5" customHeight="1">
      <c r="A55" s="33" t="s">
        <v>103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1:15" s="1" customFormat="1" ht="45.75" customHeight="1">
      <c r="A56" s="34" t="s">
        <v>24</v>
      </c>
      <c r="B56" s="34"/>
      <c r="C56" s="34"/>
      <c r="D56" s="34"/>
      <c r="E56" s="34"/>
      <c r="F56" s="34"/>
      <c r="G56" s="8" t="s">
        <v>25</v>
      </c>
      <c r="H56" s="8" t="s">
        <v>104</v>
      </c>
      <c r="I56" s="9" t="s">
        <v>27</v>
      </c>
      <c r="J56" s="35" t="s">
        <v>28</v>
      </c>
      <c r="K56" s="35"/>
      <c r="L56" s="35"/>
      <c r="M56" s="35"/>
      <c r="N56" s="36" t="s">
        <v>29</v>
      </c>
      <c r="O56" s="36"/>
    </row>
    <row r="57" spans="1:15" s="1" customFormat="1" ht="12.75" customHeight="1">
      <c r="A57" s="37" t="s">
        <v>30</v>
      </c>
      <c r="B57" s="37"/>
      <c r="C57" s="37"/>
      <c r="D57" s="37"/>
      <c r="E57" s="37"/>
      <c r="F57" s="37"/>
      <c r="G57" s="10" t="s">
        <v>31</v>
      </c>
      <c r="H57" s="10" t="s">
        <v>32</v>
      </c>
      <c r="I57" s="11" t="s">
        <v>33</v>
      </c>
      <c r="J57" s="38" t="s">
        <v>34</v>
      </c>
      <c r="K57" s="38"/>
      <c r="L57" s="38"/>
      <c r="M57" s="38"/>
      <c r="N57" s="39" t="s">
        <v>35</v>
      </c>
      <c r="O57" s="39"/>
    </row>
    <row r="58" spans="1:15" s="1" customFormat="1" ht="13.5" customHeight="1">
      <c r="A58" s="40" t="s">
        <v>105</v>
      </c>
      <c r="B58" s="40"/>
      <c r="C58" s="40"/>
      <c r="D58" s="40"/>
      <c r="E58" s="40"/>
      <c r="F58" s="40"/>
      <c r="G58" s="12" t="s">
        <v>106</v>
      </c>
      <c r="H58" s="12" t="s">
        <v>38</v>
      </c>
      <c r="I58" s="22">
        <f>36935.2</f>
        <v>36935.2</v>
      </c>
      <c r="J58" s="54">
        <v>-49492.65</v>
      </c>
      <c r="K58" s="54"/>
      <c r="L58" s="54"/>
      <c r="M58" s="54"/>
      <c r="N58" s="55"/>
      <c r="O58" s="55"/>
    </row>
    <row r="59" spans="1:15" s="1" customFormat="1" ht="13.5" customHeight="1">
      <c r="A59" s="56" t="s">
        <v>107</v>
      </c>
      <c r="B59" s="56"/>
      <c r="C59" s="56"/>
      <c r="D59" s="56"/>
      <c r="E59" s="56"/>
      <c r="F59" s="56"/>
      <c r="G59" s="23" t="s">
        <v>18</v>
      </c>
      <c r="H59" s="23" t="s">
        <v>18</v>
      </c>
      <c r="I59" s="24" t="s">
        <v>18</v>
      </c>
      <c r="J59" s="57" t="s">
        <v>18</v>
      </c>
      <c r="K59" s="57"/>
      <c r="L59" s="57"/>
      <c r="M59" s="57"/>
      <c r="N59" s="58" t="s">
        <v>18</v>
      </c>
      <c r="O59" s="58"/>
    </row>
    <row r="60" spans="1:15" s="1" customFormat="1" ht="13.5" customHeight="1">
      <c r="A60" s="43" t="s">
        <v>108</v>
      </c>
      <c r="B60" s="43"/>
      <c r="C60" s="43"/>
      <c r="D60" s="43"/>
      <c r="E60" s="43"/>
      <c r="F60" s="43"/>
      <c r="G60" s="25" t="s">
        <v>109</v>
      </c>
      <c r="H60" s="14" t="s">
        <v>38</v>
      </c>
      <c r="I60" s="26" t="s">
        <v>45</v>
      </c>
      <c r="J60" s="59" t="s">
        <v>45</v>
      </c>
      <c r="K60" s="59"/>
      <c r="L60" s="59"/>
      <c r="M60" s="59"/>
      <c r="N60" s="60" t="s">
        <v>45</v>
      </c>
      <c r="O60" s="60"/>
    </row>
    <row r="61" spans="1:15" s="1" customFormat="1" ht="13.5" customHeight="1">
      <c r="A61" s="47" t="s">
        <v>18</v>
      </c>
      <c r="B61" s="47"/>
      <c r="C61" s="47"/>
      <c r="D61" s="47"/>
      <c r="E61" s="47"/>
      <c r="F61" s="47"/>
      <c r="G61" s="17" t="s">
        <v>109</v>
      </c>
      <c r="H61" s="17" t="s">
        <v>18</v>
      </c>
      <c r="I61" s="27" t="s">
        <v>45</v>
      </c>
      <c r="J61" s="50" t="s">
        <v>45</v>
      </c>
      <c r="K61" s="50"/>
      <c r="L61" s="50"/>
      <c r="M61" s="50"/>
      <c r="N61" s="61" t="s">
        <v>45</v>
      </c>
      <c r="O61" s="61"/>
    </row>
    <row r="62" spans="1:15" s="1" customFormat="1" ht="0.75" customHeight="1">
      <c r="A62" s="62" t="s">
        <v>18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s="1" customFormat="1" ht="13.5" customHeight="1">
      <c r="A63" s="47" t="s">
        <v>110</v>
      </c>
      <c r="B63" s="47"/>
      <c r="C63" s="47"/>
      <c r="D63" s="47"/>
      <c r="E63" s="47"/>
      <c r="F63" s="47"/>
      <c r="G63" s="23" t="s">
        <v>111</v>
      </c>
      <c r="H63" s="23" t="s">
        <v>38</v>
      </c>
      <c r="I63" s="24" t="s">
        <v>45</v>
      </c>
      <c r="J63" s="50" t="s">
        <v>45</v>
      </c>
      <c r="K63" s="50"/>
      <c r="L63" s="50"/>
      <c r="M63" s="50"/>
      <c r="N63" s="58" t="s">
        <v>45</v>
      </c>
      <c r="O63" s="58"/>
    </row>
    <row r="64" spans="1:15" s="1" customFormat="1" ht="13.5" customHeight="1">
      <c r="A64" s="47" t="s">
        <v>18</v>
      </c>
      <c r="B64" s="47"/>
      <c r="C64" s="47"/>
      <c r="D64" s="47"/>
      <c r="E64" s="47"/>
      <c r="F64" s="47"/>
      <c r="G64" s="17" t="s">
        <v>111</v>
      </c>
      <c r="H64" s="17" t="s">
        <v>18</v>
      </c>
      <c r="I64" s="27" t="s">
        <v>45</v>
      </c>
      <c r="J64" s="50" t="s">
        <v>45</v>
      </c>
      <c r="K64" s="50"/>
      <c r="L64" s="50"/>
      <c r="M64" s="50"/>
      <c r="N64" s="61" t="s">
        <v>45</v>
      </c>
      <c r="O64" s="61"/>
    </row>
    <row r="65" spans="1:15" s="1" customFormat="1" ht="13.5" customHeight="1">
      <c r="A65" s="47" t="s">
        <v>112</v>
      </c>
      <c r="B65" s="47"/>
      <c r="C65" s="47"/>
      <c r="D65" s="47"/>
      <c r="E65" s="47"/>
      <c r="F65" s="47"/>
      <c r="G65" s="17" t="s">
        <v>113</v>
      </c>
      <c r="H65" s="17" t="s">
        <v>114</v>
      </c>
      <c r="I65" s="28">
        <f>36935.2</f>
        <v>36935.2</v>
      </c>
      <c r="J65" s="50">
        <v>-49492.65</v>
      </c>
      <c r="K65" s="50"/>
      <c r="L65" s="50"/>
      <c r="M65" s="50"/>
      <c r="N65" s="63"/>
      <c r="O65" s="63"/>
    </row>
    <row r="66" spans="1:15" s="1" customFormat="1" ht="13.5" customHeight="1">
      <c r="A66" s="47" t="s">
        <v>115</v>
      </c>
      <c r="B66" s="47"/>
      <c r="C66" s="47"/>
      <c r="D66" s="47"/>
      <c r="E66" s="47"/>
      <c r="F66" s="47"/>
      <c r="G66" s="17" t="s">
        <v>116</v>
      </c>
      <c r="H66" s="17" t="s">
        <v>117</v>
      </c>
      <c r="I66" s="28">
        <f>-8466866.88</f>
        <v>-8466866.88</v>
      </c>
      <c r="J66" s="50">
        <v>-3745109.12</v>
      </c>
      <c r="K66" s="50"/>
      <c r="L66" s="50"/>
      <c r="M66" s="50"/>
      <c r="N66" s="64" t="s">
        <v>38</v>
      </c>
      <c r="O66" s="64"/>
    </row>
    <row r="67" spans="1:15" s="1" customFormat="1" ht="13.5" customHeight="1">
      <c r="A67" s="47" t="s">
        <v>118</v>
      </c>
      <c r="B67" s="47"/>
      <c r="C67" s="47"/>
      <c r="D67" s="47"/>
      <c r="E67" s="47"/>
      <c r="F67" s="47"/>
      <c r="G67" s="17" t="s">
        <v>119</v>
      </c>
      <c r="H67" s="17" t="s">
        <v>120</v>
      </c>
      <c r="I67" s="28">
        <f>8503802.08</f>
        <v>8503802.08</v>
      </c>
      <c r="J67" s="50">
        <v>3695616.47</v>
      </c>
      <c r="K67" s="50"/>
      <c r="L67" s="50"/>
      <c r="M67" s="50"/>
      <c r="N67" s="64" t="s">
        <v>38</v>
      </c>
      <c r="O67" s="64"/>
    </row>
    <row r="68" spans="1:15" s="1" customFormat="1" ht="13.5" customHeight="1">
      <c r="A68" s="65" t="s">
        <v>18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</row>
    <row r="69" spans="1:15" s="1" customFormat="1" ht="15.75" customHeight="1">
      <c r="A69" s="31" t="s">
        <v>18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s="1" customFormat="1" ht="13.5" customHeight="1">
      <c r="A70" s="66" t="s">
        <v>122</v>
      </c>
      <c r="B70" s="66"/>
      <c r="C70" s="66"/>
      <c r="D70" s="66"/>
      <c r="E70" s="66"/>
      <c r="F70" s="31" t="s">
        <v>18</v>
      </c>
      <c r="G70" s="31"/>
      <c r="H70" s="31"/>
      <c r="I70" s="31"/>
      <c r="J70" s="31"/>
      <c r="K70" s="31"/>
      <c r="L70" s="31"/>
      <c r="M70" s="31"/>
      <c r="N70" s="31"/>
      <c r="O70" s="31"/>
    </row>
    <row r="71" spans="1:15" s="1" customFormat="1" ht="13.5" customHeight="1">
      <c r="A71" s="30" t="s">
        <v>121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</sheetData>
  <sheetProtection/>
  <mergeCells count="185">
    <mergeCell ref="A71:O71"/>
    <mergeCell ref="A67:F67"/>
    <mergeCell ref="J67:M67"/>
    <mergeCell ref="N67:O67"/>
    <mergeCell ref="A68:O68"/>
    <mergeCell ref="A69:O69"/>
    <mergeCell ref="A70:E70"/>
    <mergeCell ref="F70:O70"/>
    <mergeCell ref="A65:F65"/>
    <mergeCell ref="J65:M65"/>
    <mergeCell ref="N65:O65"/>
    <mergeCell ref="A66:F66"/>
    <mergeCell ref="J66:M66"/>
    <mergeCell ref="N66:O66"/>
    <mergeCell ref="A62:O62"/>
    <mergeCell ref="A63:F63"/>
    <mergeCell ref="J63:M63"/>
    <mergeCell ref="N63:O63"/>
    <mergeCell ref="A64:F64"/>
    <mergeCell ref="J64:M64"/>
    <mergeCell ref="N64:O64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4:O54"/>
    <mergeCell ref="A55:O55"/>
    <mergeCell ref="A56:F56"/>
    <mergeCell ref="J56:M56"/>
    <mergeCell ref="N56:O56"/>
    <mergeCell ref="A57:F57"/>
    <mergeCell ref="J57:M57"/>
    <mergeCell ref="N57:O57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4:F24"/>
    <mergeCell ref="J24:M24"/>
    <mergeCell ref="N24:O24"/>
    <mergeCell ref="A25:O25"/>
    <mergeCell ref="A26:O26"/>
    <mergeCell ref="A27:F27"/>
    <mergeCell ref="J27:M27"/>
    <mergeCell ref="N27:O27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25" max="255" man="1"/>
    <brk id="5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2017-07-17T03:54:07Z</dcterms:created>
  <dcterms:modified xsi:type="dcterms:W3CDTF">2017-07-17T04:00:45Z</dcterms:modified>
  <cp:category/>
  <cp:version/>
  <cp:contentType/>
  <cp:contentStatus/>
</cp:coreProperties>
</file>